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8" yWindow="588" windowWidth="13116" windowHeight="3396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F6" i="1"/>
  <c r="F7"/>
  <c r="F8"/>
  <c r="F10"/>
  <c r="F15"/>
  <c r="F16"/>
  <c r="F18"/>
  <c r="F21"/>
  <c r="F22"/>
  <c r="F23"/>
  <c r="F25"/>
  <c r="F26"/>
  <c r="F27"/>
  <c r="D12"/>
  <c r="C12"/>
  <c r="C17" l="1"/>
  <c r="D24"/>
  <c r="D20"/>
  <c r="D17"/>
  <c r="D9"/>
  <c r="D5"/>
  <c r="D4" s="1"/>
  <c r="D29" s="1"/>
  <c r="E9"/>
  <c r="E12"/>
  <c r="F12" s="1"/>
  <c r="G7"/>
  <c r="G8"/>
  <c r="G13"/>
  <c r="G15"/>
  <c r="G22"/>
  <c r="G23"/>
  <c r="G25"/>
  <c r="G26"/>
  <c r="G27"/>
  <c r="E17"/>
  <c r="F17" s="1"/>
  <c r="G6" l="1"/>
  <c r="G21"/>
  <c r="G10"/>
  <c r="G17"/>
  <c r="G12"/>
  <c r="G18"/>
  <c r="E20"/>
  <c r="E24"/>
  <c r="G9"/>
  <c r="C9"/>
  <c r="F9" s="1"/>
  <c r="E5"/>
  <c r="F5" s="1"/>
  <c r="C5"/>
  <c r="C24"/>
  <c r="C20"/>
  <c r="G20" l="1"/>
  <c r="F20"/>
  <c r="F24"/>
  <c r="E4"/>
  <c r="G24"/>
  <c r="G5"/>
  <c r="C4"/>
  <c r="C29" s="1"/>
  <c r="G4" l="1"/>
  <c r="F4"/>
</calcChain>
</file>

<file path=xl/sharedStrings.xml><?xml version="1.0" encoding="utf-8"?>
<sst xmlns="http://schemas.openxmlformats.org/spreadsheetml/2006/main" count="55" uniqueCount="53">
  <si>
    <t>Naziv</t>
  </si>
  <si>
    <t>SVEUKUPNO</t>
  </si>
  <si>
    <t>Izvor: 3212</t>
  </si>
  <si>
    <t>Kamate na depozite po viđenju</t>
  </si>
  <si>
    <t>Zatezne kamate iz obveznih odnosa i drugo</t>
  </si>
  <si>
    <t>Izvor: 4312</t>
  </si>
  <si>
    <t>Sufinanciranje cijene usluge, participacije i slično</t>
  </si>
  <si>
    <t>Izvor: 6212</t>
  </si>
  <si>
    <t>Donacije - ustanove socijalne skrbi</t>
  </si>
  <si>
    <t>Izvor: 7312</t>
  </si>
  <si>
    <t>DOM ZA STARIJE OSOBE KANTRIDA RIJEKA</t>
  </si>
  <si>
    <t>Prihodi s naslova osiguranja, refundacije štete</t>
  </si>
  <si>
    <t>Vlastiti prihodi - ustanove socijalne skrbi-tržište</t>
  </si>
  <si>
    <t>Prihodi za posebne namjene</t>
  </si>
  <si>
    <t>V1413203-64132</t>
  </si>
  <si>
    <t>V1414305-64143</t>
  </si>
  <si>
    <t>V1615104-66151</t>
  </si>
  <si>
    <t>V1526406-65264</t>
  </si>
  <si>
    <t>V1526705-65267</t>
  </si>
  <si>
    <t>Prihodi iz proračuna za redovnu djelatnost</t>
  </si>
  <si>
    <t>Prihodi za decentralizirane funkcije</t>
  </si>
  <si>
    <t>Porezni i ostali prihodi</t>
  </si>
  <si>
    <t>Prihodi iz proračuna za nefinancijsku</t>
  </si>
  <si>
    <t>Prihodi za hitne intervencije</t>
  </si>
  <si>
    <t>PRIHODI</t>
  </si>
  <si>
    <t>Izvor 4441 (DEC)</t>
  </si>
  <si>
    <t>Prihodi od pruženih usluga (zakup,seminar,fakul.)</t>
  </si>
  <si>
    <t>ukupno</t>
  </si>
  <si>
    <t>Izvještaj o izvršenju financijskog plana za 2021.g. -PRIHODI</t>
  </si>
  <si>
    <t>Tekuće donacije od fizičkih osoba</t>
  </si>
  <si>
    <t>Izvor 111 (L) 1812</t>
  </si>
  <si>
    <r>
      <rPr>
        <b/>
        <sz val="11"/>
        <color indexed="8"/>
        <rFont val="Calibri"/>
        <family val="2"/>
        <charset val="238"/>
        <scheme val="minor"/>
      </rPr>
      <t>izvor 181</t>
    </r>
    <r>
      <rPr>
        <sz val="11"/>
        <color indexed="8"/>
        <rFont val="Calibri"/>
        <family val="2"/>
        <scheme val="minor"/>
      </rPr>
      <t xml:space="preserve">    67111    </t>
    </r>
  </si>
  <si>
    <t>Prihodi iz proračuna preneseni</t>
  </si>
  <si>
    <t>Izvor 4831 (ZR)</t>
  </si>
  <si>
    <t>Prenesena sredstva</t>
  </si>
  <si>
    <t>V1831109-68311</t>
  </si>
  <si>
    <t>Ostali prihodi (Bjanko zad.)</t>
  </si>
  <si>
    <t>Prihodi od prodaje ili zamjene nefin. imov. i naknade štete s naslova osiguranja</t>
  </si>
  <si>
    <t xml:space="preserve">U ostvarenju prihoda, veći indeks se javlja na izvorima 621 (Donacije) i 731 ( Prihodi od refundacije štete s naslova osiguranja) budući se takvi prihodi ne mogu realno predvidjeti. Manje ostvareni prihodi iz izvora 111 (PGŽ) su zbog kašnjenja radova na 4. katu B zgrade te su ta sredstva rezervirana za 2022.g </t>
  </si>
  <si>
    <t>Ostvarenje  2020. (1)</t>
  </si>
  <si>
    <t>Godišnji plan 2021. (2)</t>
  </si>
  <si>
    <t>Ostvarenje 2021. (3)</t>
  </si>
  <si>
    <t>Indeks (4) (3/1)</t>
  </si>
  <si>
    <t>Indeks (5) (3/2)</t>
  </si>
  <si>
    <t>V1631105-66311</t>
  </si>
  <si>
    <t>V1631204-66312</t>
  </si>
  <si>
    <t>Tekuće donacije od neprofit. org.</t>
  </si>
  <si>
    <t>V1631307 66313</t>
  </si>
  <si>
    <t>Tekuće donacije od trgov.društ.</t>
  </si>
  <si>
    <t xml:space="preserve">Kapitalne donacije </t>
  </si>
  <si>
    <t>V1632102 66321-23</t>
  </si>
  <si>
    <t>V1231101-7231</t>
  </si>
  <si>
    <t>Osobi automobili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</si>
</sst>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0" fillId="0" borderId="1" xfId="0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2" fillId="0" borderId="1" xfId="0" applyNumberFormat="1" applyFont="1" applyBorder="1"/>
    <xf numFmtId="4" fontId="4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4" fillId="2" borderId="1" xfId="0" applyFont="1" applyFill="1" applyBorder="1"/>
    <xf numFmtId="0" fontId="5" fillId="0" borderId="1" xfId="0" applyFont="1" applyBorder="1"/>
    <xf numFmtId="0" fontId="0" fillId="0" borderId="0" xfId="0" applyAlignment="1">
      <alignment horizontal="left" wrapText="1"/>
    </xf>
    <xf numFmtId="4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1"/>
  <sheetViews>
    <sheetView tabSelected="1" zoomScaleNormal="100" workbookViewId="0">
      <selection activeCell="A3" sqref="A3:XFD3"/>
    </sheetView>
  </sheetViews>
  <sheetFormatPr defaultRowHeight="14.4"/>
  <cols>
    <col min="1" max="1" width="16.88671875" customWidth="1" collapsed="1"/>
    <col min="2" max="2" width="43.44140625" customWidth="1" collapsed="1"/>
    <col min="3" max="3" width="13.44140625" style="10" bestFit="1" customWidth="1" collapsed="1"/>
    <col min="4" max="4" width="15.21875" style="10" bestFit="1" customWidth="1" collapsed="1"/>
    <col min="5" max="5" width="14.77734375" style="10" customWidth="1" collapsed="1"/>
    <col min="6" max="6" width="15.33203125" style="10" customWidth="1" collapsed="1"/>
    <col min="7" max="7" width="14.6640625" style="10" customWidth="1" collapsed="1"/>
    <col min="8" max="8" width="7.88671875" bestFit="1" customWidth="1" collapsed="1"/>
    <col min="9" max="9" width="8.6640625" bestFit="1" customWidth="1" collapsed="1"/>
    <col min="10" max="10" width="11.21875" bestFit="1" customWidth="1" collapsed="1"/>
    <col min="11" max="11" width="21.33203125" bestFit="1" customWidth="1" collapsed="1"/>
    <col min="12" max="12" width="22.5546875" bestFit="1" customWidth="1" collapsed="1"/>
    <col min="13" max="13" width="7.21875" bestFit="1" customWidth="1" collapsed="1"/>
    <col min="14" max="14" width="7.77734375" bestFit="1" customWidth="1" collapsed="1"/>
    <col min="15" max="15" width="9.33203125" bestFit="1" customWidth="1" collapsed="1"/>
    <col min="16" max="16" width="17.109375" bestFit="1" customWidth="1" collapsed="1"/>
    <col min="17" max="17" width="7.33203125" bestFit="1" customWidth="1" collapsed="1"/>
    <col min="18" max="18" width="12.44140625" bestFit="1" customWidth="1" collapsed="1"/>
    <col min="19" max="19" width="16.44140625" bestFit="1" customWidth="1" collapsed="1"/>
    <col min="20" max="20" width="13.44140625" bestFit="1" customWidth="1" collapsed="1"/>
    <col min="21" max="23" width="12.44140625" bestFit="1" customWidth="1" collapsed="1"/>
    <col min="24" max="29" width="10" bestFit="1" customWidth="1" collapsed="1"/>
    <col min="30" max="32" width="11.109375" bestFit="1" customWidth="1" collapsed="1"/>
    <col min="33" max="33" width="14.88671875" bestFit="1" customWidth="1" collapsed="1"/>
    <col min="34" max="36" width="12.44140625" bestFit="1" customWidth="1" collapsed="1"/>
    <col min="37" max="42" width="10.6640625" bestFit="1" customWidth="1" collapsed="1"/>
    <col min="43" max="45" width="11.77734375" bestFit="1" customWidth="1" collapsed="1"/>
  </cols>
  <sheetData>
    <row r="1" spans="1:7">
      <c r="A1" s="1" t="s">
        <v>28</v>
      </c>
    </row>
    <row r="2" spans="1:7">
      <c r="A2" s="1" t="s">
        <v>10</v>
      </c>
    </row>
    <row r="3" spans="1:7" ht="28.8">
      <c r="A3" s="2"/>
      <c r="B3" s="2" t="s">
        <v>0</v>
      </c>
      <c r="C3" s="24" t="s">
        <v>39</v>
      </c>
      <c r="D3" s="24" t="s">
        <v>40</v>
      </c>
      <c r="E3" s="24" t="s">
        <v>41</v>
      </c>
      <c r="F3" s="11" t="s">
        <v>42</v>
      </c>
      <c r="G3" s="11" t="s">
        <v>43</v>
      </c>
    </row>
    <row r="4" spans="1:7">
      <c r="A4" s="4" t="s">
        <v>1</v>
      </c>
      <c r="B4" s="18" t="s">
        <v>24</v>
      </c>
      <c r="C4" s="14">
        <f>C5+C9+C12+C17+C20+C24</f>
        <v>26171552.940000001</v>
      </c>
      <c r="D4" s="14">
        <f>D5+D9+D12+D17+D20+D24</f>
        <v>25539248.879999999</v>
      </c>
      <c r="E4" s="14">
        <f>E5+E9+E12+E17+E20+E24</f>
        <v>25337342.280000001</v>
      </c>
      <c r="F4" s="14">
        <f>E4/C4%</f>
        <v>96.812529000810613</v>
      </c>
      <c r="G4" s="14">
        <f>E4/D4%</f>
        <v>99.209426240573137</v>
      </c>
    </row>
    <row r="5" spans="1:7">
      <c r="A5" s="3" t="s">
        <v>2</v>
      </c>
      <c r="B5" s="4" t="s">
        <v>12</v>
      </c>
      <c r="C5" s="14">
        <f>SUM(C6:C8)</f>
        <v>90309.66</v>
      </c>
      <c r="D5" s="14">
        <f>SUM(D6:D8)</f>
        <v>88600</v>
      </c>
      <c r="E5" s="14">
        <f>SUM(E6:E8)</f>
        <v>98499.45</v>
      </c>
      <c r="F5" s="14">
        <f t="shared" ref="F5:F27" si="0">E5/C5%</f>
        <v>109.06856475818864</v>
      </c>
      <c r="G5" s="14">
        <f>E5/D5%</f>
        <v>111.17319413092551</v>
      </c>
    </row>
    <row r="6" spans="1:7">
      <c r="A6" s="3" t="s">
        <v>14</v>
      </c>
      <c r="B6" s="3" t="s">
        <v>3</v>
      </c>
      <c r="C6" s="12">
        <v>1323.54</v>
      </c>
      <c r="D6" s="12">
        <v>1200</v>
      </c>
      <c r="E6" s="12">
        <v>1389.61</v>
      </c>
      <c r="F6" s="19">
        <f t="shared" si="0"/>
        <v>104.99191562023059</v>
      </c>
      <c r="G6" s="19">
        <f>E6/D6%</f>
        <v>115.80083333333333</v>
      </c>
    </row>
    <row r="7" spans="1:7">
      <c r="A7" s="3" t="s">
        <v>15</v>
      </c>
      <c r="B7" s="3" t="s">
        <v>4</v>
      </c>
      <c r="C7" s="12">
        <v>550.38</v>
      </c>
      <c r="D7" s="12">
        <v>400</v>
      </c>
      <c r="E7" s="12">
        <v>493.62</v>
      </c>
      <c r="F7" s="19">
        <f t="shared" si="0"/>
        <v>89.687125258912019</v>
      </c>
      <c r="G7" s="19">
        <f>E7/D7%</f>
        <v>123.405</v>
      </c>
    </row>
    <row r="8" spans="1:7">
      <c r="A8" s="3" t="s">
        <v>16</v>
      </c>
      <c r="B8" s="3" t="s">
        <v>26</v>
      </c>
      <c r="C8" s="12">
        <v>88435.74</v>
      </c>
      <c r="D8" s="12">
        <v>87000</v>
      </c>
      <c r="E8" s="12">
        <v>96616.22</v>
      </c>
      <c r="F8" s="19">
        <f t="shared" si="0"/>
        <v>109.25019680957041</v>
      </c>
      <c r="G8" s="19">
        <f>E8/D8%</f>
        <v>111.05312643678161</v>
      </c>
    </row>
    <row r="9" spans="1:7">
      <c r="A9" s="3" t="s">
        <v>5</v>
      </c>
      <c r="B9" s="4" t="s">
        <v>13</v>
      </c>
      <c r="C9" s="14">
        <f>SUM(C10:C10)</f>
        <v>20596354.140000001</v>
      </c>
      <c r="D9" s="14">
        <f>SUM(D10:D10)</f>
        <v>20360000</v>
      </c>
      <c r="E9" s="14">
        <f>SUM(E10:E11)</f>
        <v>20475182.169999998</v>
      </c>
      <c r="F9" s="14">
        <f t="shared" si="0"/>
        <v>99.411682430898409</v>
      </c>
      <c r="G9" s="14">
        <f>E9/D9%</f>
        <v>100.56572775049115</v>
      </c>
    </row>
    <row r="10" spans="1:7">
      <c r="A10" s="3" t="s">
        <v>17</v>
      </c>
      <c r="B10" s="3" t="s">
        <v>6</v>
      </c>
      <c r="C10" s="12">
        <v>20596354.140000001</v>
      </c>
      <c r="D10" s="12">
        <v>20360000</v>
      </c>
      <c r="E10" s="12">
        <v>20468694.989999998</v>
      </c>
      <c r="F10" s="19">
        <f t="shared" si="0"/>
        <v>99.380185691446826</v>
      </c>
      <c r="G10" s="19">
        <f>E10/D10%</f>
        <v>100.53386537328093</v>
      </c>
    </row>
    <row r="11" spans="1:7">
      <c r="A11" s="3" t="s">
        <v>35</v>
      </c>
      <c r="B11" s="3" t="s">
        <v>36</v>
      </c>
      <c r="C11" s="12"/>
      <c r="D11" s="12"/>
      <c r="E11" s="12">
        <v>6487.18</v>
      </c>
      <c r="F11" s="14"/>
      <c r="G11" s="19"/>
    </row>
    <row r="12" spans="1:7">
      <c r="A12" s="3" t="s">
        <v>7</v>
      </c>
      <c r="B12" s="4" t="s">
        <v>8</v>
      </c>
      <c r="C12" s="14">
        <f>SUM(C13:C16)</f>
        <v>52222.75</v>
      </c>
      <c r="D12" s="14">
        <f>SUM(D13:D16)</f>
        <v>11900</v>
      </c>
      <c r="E12" s="14">
        <f>SUM(E13:E16)</f>
        <v>35971.620000000003</v>
      </c>
      <c r="F12" s="14">
        <f t="shared" si="0"/>
        <v>68.881129392841245</v>
      </c>
      <c r="G12" s="14">
        <f>E12/D12%</f>
        <v>302.28252100840336</v>
      </c>
    </row>
    <row r="13" spans="1:7">
      <c r="A13" s="3" t="s">
        <v>44</v>
      </c>
      <c r="B13" s="20" t="s">
        <v>29</v>
      </c>
      <c r="C13" s="19"/>
      <c r="D13" s="19">
        <v>1900</v>
      </c>
      <c r="E13" s="19">
        <v>1884.84</v>
      </c>
      <c r="F13" s="14"/>
      <c r="G13" s="19">
        <f>E13/D13%</f>
        <v>99.20210526315789</v>
      </c>
    </row>
    <row r="14" spans="1:7">
      <c r="A14" s="3" t="s">
        <v>45</v>
      </c>
      <c r="B14" s="20" t="s">
        <v>46</v>
      </c>
      <c r="C14" s="19">
        <v>35620</v>
      </c>
      <c r="D14" s="19"/>
      <c r="E14" s="19"/>
      <c r="F14" s="14"/>
      <c r="G14" s="19"/>
    </row>
    <row r="15" spans="1:7">
      <c r="A15" s="3" t="s">
        <v>47</v>
      </c>
      <c r="B15" s="20" t="s">
        <v>48</v>
      </c>
      <c r="C15" s="19">
        <v>8612.75</v>
      </c>
      <c r="D15" s="19">
        <v>10000</v>
      </c>
      <c r="E15" s="19">
        <v>14086.78</v>
      </c>
      <c r="F15" s="19">
        <f t="shared" si="0"/>
        <v>163.55728425880235</v>
      </c>
      <c r="G15" s="19">
        <f>E15/D15%</f>
        <v>140.86780000000002</v>
      </c>
    </row>
    <row r="16" spans="1:7">
      <c r="A16" s="3" t="s">
        <v>50</v>
      </c>
      <c r="B16" s="20" t="s">
        <v>49</v>
      </c>
      <c r="C16" s="19">
        <v>7990</v>
      </c>
      <c r="D16" s="19"/>
      <c r="E16" s="19">
        <v>20000</v>
      </c>
      <c r="F16" s="19">
        <f t="shared" si="0"/>
        <v>250.31289111389233</v>
      </c>
      <c r="G16" s="19"/>
    </row>
    <row r="17" spans="1:7" ht="25.2" customHeight="1">
      <c r="A17" s="3" t="s">
        <v>9</v>
      </c>
      <c r="B17" s="5" t="s">
        <v>37</v>
      </c>
      <c r="C17" s="14">
        <f>SUM(C18:C19)</f>
        <v>100705.27</v>
      </c>
      <c r="D17" s="14">
        <f>SUM(D18:D18)</f>
        <v>15000</v>
      </c>
      <c r="E17" s="14">
        <f>SUM(E18:E18)</f>
        <v>36220.51</v>
      </c>
      <c r="F17" s="14">
        <f t="shared" si="0"/>
        <v>35.966846620837224</v>
      </c>
      <c r="G17" s="14">
        <f>E17/D17%</f>
        <v>241.47006666666667</v>
      </c>
    </row>
    <row r="18" spans="1:7">
      <c r="A18" s="3" t="s">
        <v>18</v>
      </c>
      <c r="B18" s="3" t="s">
        <v>11</v>
      </c>
      <c r="C18" s="12">
        <v>75505.27</v>
      </c>
      <c r="D18" s="12">
        <v>15000</v>
      </c>
      <c r="E18" s="12">
        <v>36220.51</v>
      </c>
      <c r="F18" s="19">
        <f t="shared" si="0"/>
        <v>47.970837002503266</v>
      </c>
      <c r="G18" s="14">
        <f>E18/D18%</f>
        <v>241.47006666666667</v>
      </c>
    </row>
    <row r="19" spans="1:7">
      <c r="A19" s="3" t="s">
        <v>51</v>
      </c>
      <c r="B19" s="3" t="s">
        <v>52</v>
      </c>
      <c r="C19" s="12">
        <v>25200</v>
      </c>
      <c r="D19" s="12"/>
      <c r="E19" s="12"/>
      <c r="F19" s="14"/>
      <c r="G19" s="14"/>
    </row>
    <row r="20" spans="1:7">
      <c r="A20" s="6" t="s">
        <v>25</v>
      </c>
      <c r="B20" s="4" t="s">
        <v>20</v>
      </c>
      <c r="C20" s="17">
        <f>SUM(C21:C23)</f>
        <v>4378410</v>
      </c>
      <c r="D20" s="17">
        <f>SUM(D21:D23)</f>
        <v>4278410</v>
      </c>
      <c r="E20" s="17">
        <f>SUM(E21:E23)</f>
        <v>4278410</v>
      </c>
      <c r="F20" s="14">
        <f t="shared" si="0"/>
        <v>97.716065877795828</v>
      </c>
      <c r="G20" s="14">
        <f>E20/D20%</f>
        <v>100</v>
      </c>
    </row>
    <row r="21" spans="1:7">
      <c r="A21" s="7">
        <v>67111</v>
      </c>
      <c r="B21" s="7" t="s">
        <v>19</v>
      </c>
      <c r="C21" s="15">
        <v>3895322</v>
      </c>
      <c r="D21" s="15">
        <v>3795322</v>
      </c>
      <c r="E21" s="15">
        <v>3795322</v>
      </c>
      <c r="F21" s="19">
        <f t="shared" si="0"/>
        <v>97.432818134161948</v>
      </c>
      <c r="G21" s="19">
        <f>E21/D21%</f>
        <v>100</v>
      </c>
    </row>
    <row r="22" spans="1:7">
      <c r="A22" s="7">
        <v>67111</v>
      </c>
      <c r="B22" s="7" t="s">
        <v>23</v>
      </c>
      <c r="C22" s="15">
        <v>290000</v>
      </c>
      <c r="D22" s="15">
        <v>290000</v>
      </c>
      <c r="E22" s="15">
        <v>290000</v>
      </c>
      <c r="F22" s="19">
        <f t="shared" si="0"/>
        <v>100</v>
      </c>
      <c r="G22" s="19">
        <f>E22/D22%</f>
        <v>100</v>
      </c>
    </row>
    <row r="23" spans="1:7">
      <c r="A23" s="7">
        <v>67121</v>
      </c>
      <c r="B23" s="7" t="s">
        <v>22</v>
      </c>
      <c r="C23" s="15">
        <v>193088</v>
      </c>
      <c r="D23" s="15">
        <v>193088</v>
      </c>
      <c r="E23" s="15">
        <v>193088</v>
      </c>
      <c r="F23" s="19">
        <f t="shared" si="0"/>
        <v>100</v>
      </c>
      <c r="G23" s="19">
        <f>E23/D23%</f>
        <v>100</v>
      </c>
    </row>
    <row r="24" spans="1:7">
      <c r="A24" s="4" t="s">
        <v>30</v>
      </c>
      <c r="B24" s="8" t="s">
        <v>21</v>
      </c>
      <c r="C24" s="16">
        <f>SUM(C25:C27)</f>
        <v>953551.12</v>
      </c>
      <c r="D24" s="16">
        <f>SUM(D25:D27)</f>
        <v>785338.88</v>
      </c>
      <c r="E24" s="16">
        <f t="shared" ref="E24" si="1">SUM(E25:E27)</f>
        <v>413058.53</v>
      </c>
      <c r="F24" s="14">
        <f t="shared" si="0"/>
        <v>43.3179219589192</v>
      </c>
      <c r="G24" s="14">
        <f>E24/D24%</f>
        <v>52.596215534369065</v>
      </c>
    </row>
    <row r="25" spans="1:7">
      <c r="A25" s="9">
        <v>67111</v>
      </c>
      <c r="B25" s="7" t="s">
        <v>19</v>
      </c>
      <c r="C25" s="13">
        <v>203551.12</v>
      </c>
      <c r="D25" s="13">
        <v>194270</v>
      </c>
      <c r="E25" s="13">
        <v>193620</v>
      </c>
      <c r="F25" s="19">
        <f t="shared" si="0"/>
        <v>95.121068358651144</v>
      </c>
      <c r="G25" s="19">
        <f>E25/D25%</f>
        <v>99.665414114376901</v>
      </c>
    </row>
    <row r="26" spans="1:7">
      <c r="A26" s="9">
        <v>67121</v>
      </c>
      <c r="B26" s="7" t="s">
        <v>22</v>
      </c>
      <c r="C26" s="13">
        <v>675000</v>
      </c>
      <c r="D26" s="13">
        <v>588000</v>
      </c>
      <c r="E26" s="13">
        <v>216369.65</v>
      </c>
      <c r="F26" s="19">
        <f t="shared" si="0"/>
        <v>32.054762962962961</v>
      </c>
      <c r="G26" s="19">
        <f>E26/D26%</f>
        <v>36.797559523809525</v>
      </c>
    </row>
    <row r="27" spans="1:7">
      <c r="A27" s="22" t="s">
        <v>31</v>
      </c>
      <c r="B27" s="7" t="s">
        <v>32</v>
      </c>
      <c r="C27" s="13">
        <v>75000</v>
      </c>
      <c r="D27" s="13">
        <v>3068.88</v>
      </c>
      <c r="E27" s="13">
        <v>3068.88</v>
      </c>
      <c r="F27" s="19">
        <f t="shared" si="0"/>
        <v>4.0918400000000004</v>
      </c>
      <c r="G27" s="19">
        <f>E27/D27%</f>
        <v>100</v>
      </c>
    </row>
    <row r="28" spans="1:7">
      <c r="A28" s="8" t="s">
        <v>33</v>
      </c>
      <c r="B28" s="6" t="s">
        <v>34</v>
      </c>
      <c r="C28" s="16"/>
      <c r="D28" s="16">
        <v>823349.76000000001</v>
      </c>
      <c r="E28" s="13"/>
      <c r="F28" s="13"/>
      <c r="G28" s="13"/>
    </row>
    <row r="29" spans="1:7">
      <c r="A29" s="8"/>
      <c r="B29" s="21" t="s">
        <v>27</v>
      </c>
      <c r="C29" s="16">
        <f>C4+C28</f>
        <v>26171552.940000001</v>
      </c>
      <c r="D29" s="16">
        <f>D4+D28</f>
        <v>26362598.640000001</v>
      </c>
      <c r="E29" s="13"/>
      <c r="F29" s="13"/>
      <c r="G29" s="13"/>
    </row>
    <row r="31" spans="1:7" ht="28.8" customHeight="1">
      <c r="A31" s="23" t="s">
        <v>38</v>
      </c>
      <c r="B31" s="23"/>
      <c r="C31" s="23"/>
      <c r="D31" s="23"/>
      <c r="E31" s="23"/>
      <c r="F31" s="23"/>
      <c r="G31" s="23"/>
    </row>
  </sheetData>
  <mergeCells count="1">
    <mergeCell ref="A31:G3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Windows User</cp:lastModifiedBy>
  <cp:lastPrinted>2022-01-24T07:01:21Z</cp:lastPrinted>
  <dcterms:created xsi:type="dcterms:W3CDTF">2018-04-13T14:35:32Z</dcterms:created>
  <dcterms:modified xsi:type="dcterms:W3CDTF">2022-01-24T07:02:21Z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